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e2efada4ac6a09/TF_projects/TDK_STAT/"/>
    </mc:Choice>
  </mc:AlternateContent>
  <xr:revisionPtr revIDLastSave="117" documentId="8_{A46D1B70-E78D-0E44-AB99-538DB40F417D}" xr6:coauthVersionLast="47" xr6:coauthVersionMax="47" xr10:uidLastSave="{7D37D8D7-D3B4-1A48-9E3E-4DF77FEDC995}"/>
  <bookViews>
    <workbookView xWindow="3420" yWindow="500" windowWidth="25380" windowHeight="14860" activeTab="3" xr2:uid="{9FB5B31C-1F62-EB4A-8FEE-561BBD60C29B}"/>
  </bookViews>
  <sheets>
    <sheet name="deskriptiv" sheetId="3" r:id="rId1"/>
    <sheet name="korreláció" sheetId="4" r:id="rId2"/>
    <sheet name="t-teszt_1" sheetId="1" r:id="rId3"/>
    <sheet name="t_teszt_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E18" i="2" s="1"/>
  <c r="K19" i="2"/>
  <c r="C8" i="2"/>
  <c r="C9" i="2"/>
  <c r="C10" i="2" s="1"/>
  <c r="B9" i="2"/>
  <c r="B10" i="2" s="1"/>
  <c r="B7" i="2"/>
  <c r="B12" i="2" s="1"/>
  <c r="F9" i="2" s="1"/>
  <c r="F3" i="4"/>
  <c r="C10" i="4"/>
  <c r="B10" i="4"/>
  <c r="C9" i="4"/>
  <c r="F2" i="4" s="1"/>
  <c r="B9" i="4"/>
  <c r="E4" i="4" s="1"/>
  <c r="B8" i="4"/>
  <c r="J5" i="3"/>
  <c r="J4" i="3"/>
  <c r="J3" i="3"/>
  <c r="E19" i="3"/>
  <c r="I3" i="3" s="1"/>
  <c r="I2" i="3"/>
  <c r="F8" i="2" l="1"/>
  <c r="F7" i="3"/>
  <c r="F15" i="3"/>
  <c r="F17" i="3"/>
  <c r="F10" i="3"/>
  <c r="F2" i="3"/>
  <c r="F6" i="3"/>
  <c r="F8" i="3"/>
  <c r="F16" i="3"/>
  <c r="F9" i="3"/>
  <c r="F3" i="3"/>
  <c r="F11" i="3"/>
  <c r="F4" i="3"/>
  <c r="F12" i="3"/>
  <c r="F14" i="3"/>
  <c r="F5" i="3"/>
  <c r="F13" i="3"/>
  <c r="F6" i="4"/>
  <c r="E3" i="4"/>
  <c r="G3" i="4" s="1"/>
  <c r="E6" i="4"/>
  <c r="G6" i="4" s="1"/>
  <c r="F5" i="4"/>
  <c r="E5" i="4"/>
  <c r="G5" i="4" s="1"/>
  <c r="E2" i="4"/>
  <c r="G2" i="4" s="1"/>
  <c r="F4" i="4"/>
  <c r="G4" i="4" s="1"/>
  <c r="D11" i="1"/>
  <c r="D10" i="1"/>
  <c r="D9" i="1"/>
  <c r="D8" i="1"/>
  <c r="D7" i="1"/>
  <c r="D6" i="1"/>
  <c r="D5" i="1"/>
  <c r="D4" i="1"/>
  <c r="D3" i="1"/>
  <c r="D2" i="1"/>
  <c r="D15" i="1" l="1"/>
  <c r="D16" i="1" s="1"/>
  <c r="F19" i="3"/>
  <c r="I5" i="3" s="1"/>
  <c r="I4" i="3" s="1"/>
  <c r="G8" i="4"/>
  <c r="G10" i="4" s="1"/>
  <c r="G11" i="4" s="1"/>
  <c r="D13" i="1"/>
  <c r="D17" i="1" s="1"/>
  <c r="F14" i="1" s="1"/>
  <c r="D14" i="1"/>
  <c r="F13" i="1" s="1"/>
</calcChain>
</file>

<file path=xl/sharedStrings.xml><?xml version="1.0" encoding="utf-8"?>
<sst xmlns="http://schemas.openxmlformats.org/spreadsheetml/2006/main" count="54" uniqueCount="39">
  <si>
    <t>id</t>
  </si>
  <si>
    <t>fekve</t>
  </si>
  <si>
    <t>állva</t>
  </si>
  <si>
    <t>különbség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</si>
  <si>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</si>
  <si>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</si>
  <si>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</si>
  <si>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</si>
  <si>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</si>
  <si>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</si>
  <si>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</si>
  <si>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</si>
  <si>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</si>
  <si>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</si>
  <si>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átlag:</t>
  </si>
  <si>
    <t>szórás:</t>
  </si>
  <si>
    <t>SE:</t>
  </si>
  <si>
    <t>n:</t>
  </si>
  <si>
    <t>df:</t>
  </si>
  <si>
    <t>t_kritikus:</t>
  </si>
  <si>
    <t>t_aktuális:</t>
  </si>
  <si>
    <t>p:</t>
  </si>
  <si>
    <t>sorszám</t>
  </si>
  <si>
    <t>időtartam</t>
  </si>
  <si>
    <t>darab:</t>
  </si>
  <si>
    <t>variancia:</t>
  </si>
  <si>
    <t>SZUM:</t>
  </si>
  <si>
    <t>függvény</t>
  </si>
  <si>
    <t>kézzel</t>
  </si>
  <si>
    <t>elem</t>
  </si>
  <si>
    <t>X</t>
  </si>
  <si>
    <t>Y</t>
  </si>
  <si>
    <t>(x-x_atlag)</t>
  </si>
  <si>
    <t>(y-y_atlag)</t>
  </si>
  <si>
    <t>keresztszorzat</t>
  </si>
  <si>
    <t>kovariancia:</t>
  </si>
  <si>
    <t>korreláció:</t>
  </si>
  <si>
    <t>fiúk</t>
  </si>
  <si>
    <t>lányok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</si>
</sst>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A483-A4DA-9247-8E10-DD9FC102DC1C}">
  <dimension ref="A1:J19"/>
  <sheetViews>
    <sheetView workbookViewId="0">
      <selection activeCell="H10" sqref="H10"/>
    </sheetView>
  </sheetViews>
  <sheetFormatPr baseColWidth="10" defaultRowHeight="16" x14ac:dyDescent="0.2"/>
  <sheetData>
    <row r="1" spans="1:10" x14ac:dyDescent="0.2">
      <c r="A1" s="8" t="s">
        <v>22</v>
      </c>
      <c r="B1" s="9" t="s">
        <v>23</v>
      </c>
      <c r="I1" s="1" t="s">
        <v>28</v>
      </c>
      <c r="J1" s="1" t="s">
        <v>27</v>
      </c>
    </row>
    <row r="2" spans="1:10" x14ac:dyDescent="0.2">
      <c r="A2" s="10">
        <v>1</v>
      </c>
      <c r="B2" s="11">
        <v>30</v>
      </c>
      <c r="D2" s="2">
        <v>1</v>
      </c>
      <c r="E2" s="2">
        <v>3</v>
      </c>
      <c r="F2" s="6">
        <f>(E2-$I$3)^2</f>
        <v>685.78515625</v>
      </c>
      <c r="H2" s="4" t="s">
        <v>24</v>
      </c>
      <c r="I2" s="6">
        <f>COUNT(E2:E17)</f>
        <v>16</v>
      </c>
      <c r="J2" s="6"/>
    </row>
    <row r="3" spans="1:10" x14ac:dyDescent="0.2">
      <c r="A3" s="10">
        <v>2</v>
      </c>
      <c r="B3" s="11">
        <v>4</v>
      </c>
      <c r="D3" s="2">
        <v>2</v>
      </c>
      <c r="E3" s="2">
        <v>4</v>
      </c>
      <c r="F3" s="6">
        <f t="shared" ref="F3:F17" si="0">(E3-$I$3)^2</f>
        <v>634.41015625</v>
      </c>
      <c r="H3" s="4" t="s">
        <v>14</v>
      </c>
      <c r="I3" s="6">
        <f>E19/I2</f>
        <v>29.1875</v>
      </c>
      <c r="J3" s="6">
        <f>AVERAGE(E2:E17)</f>
        <v>29.1875</v>
      </c>
    </row>
    <row r="4" spans="1:10" x14ac:dyDescent="0.2">
      <c r="A4" s="10">
        <v>3</v>
      </c>
      <c r="B4" s="11">
        <v>50</v>
      </c>
      <c r="D4" s="2">
        <v>3</v>
      </c>
      <c r="E4" s="2">
        <v>5</v>
      </c>
      <c r="F4" s="6">
        <f t="shared" si="0"/>
        <v>585.03515625</v>
      </c>
      <c r="H4" s="4" t="s">
        <v>15</v>
      </c>
      <c r="I4" s="6">
        <f>SQRT(I5)</f>
        <v>27.178959386505831</v>
      </c>
      <c r="J4" s="6">
        <f>_xlfn.STDEV.S(E2:E17)</f>
        <v>27.178959386505831</v>
      </c>
    </row>
    <row r="5" spans="1:10" x14ac:dyDescent="0.2">
      <c r="A5" s="10">
        <v>4</v>
      </c>
      <c r="B5" s="11">
        <v>5</v>
      </c>
      <c r="D5" s="2">
        <v>4</v>
      </c>
      <c r="E5" s="2">
        <v>7</v>
      </c>
      <c r="F5" s="6">
        <f t="shared" si="0"/>
        <v>492.28515625</v>
      </c>
      <c r="H5" s="4" t="s">
        <v>25</v>
      </c>
      <c r="I5" s="6">
        <f>F19/(I2-1)</f>
        <v>738.69583333333333</v>
      </c>
      <c r="J5" s="6">
        <f>_xlfn.VAR.S(E2:E17)</f>
        <v>738.69583333333333</v>
      </c>
    </row>
    <row r="6" spans="1:10" x14ac:dyDescent="0.2">
      <c r="A6" s="10">
        <v>5</v>
      </c>
      <c r="B6" s="11">
        <v>8</v>
      </c>
      <c r="D6" s="2">
        <v>5</v>
      </c>
      <c r="E6" s="2">
        <v>7</v>
      </c>
      <c r="F6" s="6">
        <f t="shared" si="0"/>
        <v>492.28515625</v>
      </c>
    </row>
    <row r="7" spans="1:10" x14ac:dyDescent="0.2">
      <c r="A7" s="10">
        <v>6</v>
      </c>
      <c r="B7" s="11">
        <v>60</v>
      </c>
      <c r="D7" s="2">
        <v>6</v>
      </c>
      <c r="E7" s="2">
        <v>8</v>
      </c>
      <c r="F7" s="6">
        <f t="shared" si="0"/>
        <v>448.91015625</v>
      </c>
    </row>
    <row r="8" spans="1:10" x14ac:dyDescent="0.2">
      <c r="A8" s="10">
        <v>7</v>
      </c>
      <c r="B8" s="11">
        <v>8</v>
      </c>
      <c r="D8" s="2">
        <v>7</v>
      </c>
      <c r="E8" s="2">
        <v>8</v>
      </c>
      <c r="F8" s="6">
        <f t="shared" si="0"/>
        <v>448.91015625</v>
      </c>
    </row>
    <row r="9" spans="1:10" x14ac:dyDescent="0.2">
      <c r="A9" s="10">
        <v>8</v>
      </c>
      <c r="B9" s="11">
        <v>19</v>
      </c>
      <c r="D9" s="14">
        <v>8</v>
      </c>
      <c r="E9" s="14">
        <v>19</v>
      </c>
      <c r="F9" s="6">
        <f t="shared" si="0"/>
        <v>103.78515625</v>
      </c>
    </row>
    <row r="10" spans="1:10" x14ac:dyDescent="0.2">
      <c r="A10" s="10">
        <v>9</v>
      </c>
      <c r="B10" s="11">
        <v>21</v>
      </c>
      <c r="D10" s="2">
        <v>9</v>
      </c>
      <c r="E10" s="2">
        <v>21</v>
      </c>
      <c r="F10" s="6">
        <f t="shared" si="0"/>
        <v>67.03515625</v>
      </c>
    </row>
    <row r="11" spans="1:10" x14ac:dyDescent="0.2">
      <c r="A11" s="10">
        <v>10</v>
      </c>
      <c r="B11" s="11">
        <v>7</v>
      </c>
      <c r="D11" s="2">
        <v>10</v>
      </c>
      <c r="E11" s="2">
        <v>30</v>
      </c>
      <c r="F11" s="6">
        <f t="shared" si="0"/>
        <v>0.66015625</v>
      </c>
    </row>
    <row r="12" spans="1:10" x14ac:dyDescent="0.2">
      <c r="A12" s="10">
        <v>11</v>
      </c>
      <c r="B12" s="11">
        <v>38</v>
      </c>
      <c r="D12" s="2">
        <v>11</v>
      </c>
      <c r="E12" s="2">
        <v>38</v>
      </c>
      <c r="F12" s="6">
        <f t="shared" si="0"/>
        <v>77.66015625</v>
      </c>
    </row>
    <row r="13" spans="1:10" x14ac:dyDescent="0.2">
      <c r="A13" s="10">
        <v>12</v>
      </c>
      <c r="B13" s="11">
        <v>7</v>
      </c>
      <c r="D13" s="2">
        <v>12</v>
      </c>
      <c r="E13" s="2">
        <v>50</v>
      </c>
      <c r="F13" s="6">
        <f t="shared" si="0"/>
        <v>433.16015625</v>
      </c>
    </row>
    <row r="14" spans="1:10" x14ac:dyDescent="0.2">
      <c r="A14" s="10">
        <v>13</v>
      </c>
      <c r="B14" s="11">
        <v>92</v>
      </c>
      <c r="D14" s="2">
        <v>13</v>
      </c>
      <c r="E14" s="2">
        <v>50</v>
      </c>
      <c r="F14" s="6">
        <f t="shared" si="0"/>
        <v>433.16015625</v>
      </c>
    </row>
    <row r="15" spans="1:10" x14ac:dyDescent="0.2">
      <c r="A15" s="10">
        <v>14</v>
      </c>
      <c r="B15" s="11">
        <v>50</v>
      </c>
      <c r="D15" s="2">
        <v>14</v>
      </c>
      <c r="E15" s="2">
        <v>60</v>
      </c>
      <c r="F15" s="6">
        <f t="shared" si="0"/>
        <v>949.41015625</v>
      </c>
    </row>
    <row r="16" spans="1:10" x14ac:dyDescent="0.2">
      <c r="A16" s="10">
        <v>15</v>
      </c>
      <c r="B16" s="11">
        <v>3</v>
      </c>
      <c r="D16" s="2">
        <v>15</v>
      </c>
      <c r="E16" s="2">
        <v>65</v>
      </c>
      <c r="F16" s="6">
        <f t="shared" si="0"/>
        <v>1282.53515625</v>
      </c>
    </row>
    <row r="17" spans="1:6" ht="17" thickBot="1" x14ac:dyDescent="0.25">
      <c r="A17" s="12">
        <v>16</v>
      </c>
      <c r="B17" s="13">
        <v>65</v>
      </c>
      <c r="D17" s="2">
        <v>16</v>
      </c>
      <c r="E17" s="2">
        <v>92</v>
      </c>
      <c r="F17" s="6">
        <f t="shared" si="0"/>
        <v>3945.41015625</v>
      </c>
    </row>
    <row r="19" spans="1:6" x14ac:dyDescent="0.2">
      <c r="D19" s="15" t="s">
        <v>26</v>
      </c>
      <c r="E19" s="2">
        <f>SUM(E2:E18)</f>
        <v>467</v>
      </c>
      <c r="F19" s="6">
        <f>SUM(F2:F18)</f>
        <v>11080.4375</v>
      </c>
    </row>
  </sheetData>
  <sortState xmlns:xlrd2="http://schemas.microsoft.com/office/spreadsheetml/2017/richdata2" ref="E2:E17">
    <sortCondition ref="E2:E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BF56-D9DB-E44C-B34E-DB1B845FC932}">
  <dimension ref="A1:G11"/>
  <sheetViews>
    <sheetView workbookViewId="0">
      <selection activeCell="C13" sqref="C13"/>
    </sheetView>
  </sheetViews>
  <sheetFormatPr baseColWidth="10" defaultRowHeight="16" x14ac:dyDescent="0.2"/>
  <cols>
    <col min="7" max="7" width="13" bestFit="1" customWidth="1"/>
  </cols>
  <sheetData>
    <row r="1" spans="1:7" x14ac:dyDescent="0.2">
      <c r="A1" s="17" t="s">
        <v>29</v>
      </c>
      <c r="B1" s="18" t="s">
        <v>30</v>
      </c>
      <c r="C1" s="19" t="s">
        <v>31</v>
      </c>
      <c r="E1" s="16" t="s">
        <v>32</v>
      </c>
      <c r="F1" s="16" t="s">
        <v>33</v>
      </c>
      <c r="G1" s="16" t="s">
        <v>34</v>
      </c>
    </row>
    <row r="2" spans="1:7" x14ac:dyDescent="0.2">
      <c r="A2" s="20">
        <v>1</v>
      </c>
      <c r="B2" s="21">
        <v>5</v>
      </c>
      <c r="C2" s="22">
        <v>8</v>
      </c>
      <c r="E2" s="6">
        <f>B2-$B$9</f>
        <v>-1</v>
      </c>
      <c r="F2" s="6">
        <f>C2-$C$9</f>
        <v>-3</v>
      </c>
      <c r="G2" s="6">
        <f>E2*F2</f>
        <v>3</v>
      </c>
    </row>
    <row r="3" spans="1:7" x14ac:dyDescent="0.2">
      <c r="A3" s="20">
        <v>2</v>
      </c>
      <c r="B3" s="21">
        <v>4</v>
      </c>
      <c r="C3" s="22">
        <v>9</v>
      </c>
      <c r="E3" s="6">
        <f t="shared" ref="E3:E6" si="0">B3-$B$9</f>
        <v>-2</v>
      </c>
      <c r="F3" s="6">
        <f t="shared" ref="F3:F6" si="1">C3-$C$9</f>
        <v>-2</v>
      </c>
      <c r="G3" s="6">
        <f t="shared" ref="G3:G6" si="2">E3*F3</f>
        <v>4</v>
      </c>
    </row>
    <row r="4" spans="1:7" x14ac:dyDescent="0.2">
      <c r="A4" s="20">
        <v>3</v>
      </c>
      <c r="B4" s="21">
        <v>7</v>
      </c>
      <c r="C4" s="22">
        <v>10</v>
      </c>
      <c r="E4" s="6">
        <f t="shared" si="0"/>
        <v>1</v>
      </c>
      <c r="F4" s="6">
        <f t="shared" si="1"/>
        <v>-1</v>
      </c>
      <c r="G4" s="6">
        <f t="shared" si="2"/>
        <v>-1</v>
      </c>
    </row>
    <row r="5" spans="1:7" x14ac:dyDescent="0.2">
      <c r="A5" s="20">
        <v>4</v>
      </c>
      <c r="B5" s="21">
        <v>6</v>
      </c>
      <c r="C5" s="22">
        <v>13</v>
      </c>
      <c r="E5" s="6">
        <f t="shared" si="0"/>
        <v>0</v>
      </c>
      <c r="F5" s="6">
        <f t="shared" si="1"/>
        <v>2</v>
      </c>
      <c r="G5" s="6">
        <f t="shared" si="2"/>
        <v>0</v>
      </c>
    </row>
    <row r="6" spans="1:7" ht="17" thickBot="1" x14ac:dyDescent="0.25">
      <c r="A6" s="23">
        <v>5</v>
      </c>
      <c r="B6" s="24">
        <v>8</v>
      </c>
      <c r="C6" s="25">
        <v>15</v>
      </c>
      <c r="E6" s="6">
        <f t="shared" si="0"/>
        <v>2</v>
      </c>
      <c r="F6" s="6">
        <f t="shared" si="1"/>
        <v>4</v>
      </c>
      <c r="G6" s="6">
        <f t="shared" si="2"/>
        <v>8</v>
      </c>
    </row>
    <row r="7" spans="1:7" ht="17" thickBot="1" x14ac:dyDescent="0.25"/>
    <row r="8" spans="1:7" x14ac:dyDescent="0.2">
      <c r="A8" s="26" t="s">
        <v>17</v>
      </c>
      <c r="B8" s="27">
        <f>COUNT(B2:B6)</f>
        <v>5</v>
      </c>
      <c r="C8" s="28"/>
      <c r="F8" s="4" t="s">
        <v>26</v>
      </c>
      <c r="G8" s="6">
        <f>SUM(G2:G6)</f>
        <v>14</v>
      </c>
    </row>
    <row r="9" spans="1:7" x14ac:dyDescent="0.2">
      <c r="A9" s="29" t="s">
        <v>14</v>
      </c>
      <c r="B9" s="2">
        <f>AVERAGE(B2:B6)</f>
        <v>6</v>
      </c>
      <c r="C9" s="11">
        <f>AVERAGE(C2:C6)</f>
        <v>11</v>
      </c>
    </row>
    <row r="10" spans="1:7" ht="17" thickBot="1" x14ac:dyDescent="0.25">
      <c r="A10" s="30" t="s">
        <v>15</v>
      </c>
      <c r="B10" s="31">
        <f>_xlfn.STDEV.S(B2:B6)</f>
        <v>1.5811388300841898</v>
      </c>
      <c r="C10" s="32">
        <f>_xlfn.STDEV.S(C2:C6)</f>
        <v>2.9154759474226504</v>
      </c>
      <c r="F10" s="4" t="s">
        <v>35</v>
      </c>
      <c r="G10" s="6">
        <f>G8/(B8-1)</f>
        <v>3.5</v>
      </c>
    </row>
    <row r="11" spans="1:7" x14ac:dyDescent="0.2">
      <c r="F11" s="4" t="s">
        <v>36</v>
      </c>
      <c r="G11" s="6">
        <f>G10/(B10*C10)</f>
        <v>0.75925660236529646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CE61-7EA8-1A4D-AA1E-A854277B2770}">
  <dimension ref="A1:F18"/>
  <sheetViews>
    <sheetView workbookViewId="0">
      <selection activeCell="F14" sqref="F14"/>
    </sheetView>
  </sheetViews>
  <sheetFormatPr baseColWidth="10" defaultRowHeight="16" x14ac:dyDescent="0.2"/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">
      <c r="A2" s="2" t="s">
        <v>4</v>
      </c>
      <c r="B2" s="3">
        <v>98.863200000000006</v>
      </c>
      <c r="C2" s="3">
        <v>131.50110000000001</v>
      </c>
      <c r="D2" s="3">
        <f>B2-C2</f>
        <v>-32.637900000000002</v>
      </c>
    </row>
    <row r="3" spans="1:6" x14ac:dyDescent="0.2">
      <c r="A3" s="2" t="s">
        <v>5</v>
      </c>
      <c r="B3" s="3">
        <v>87.403000000000006</v>
      </c>
      <c r="C3" s="3">
        <v>114.1267</v>
      </c>
      <c r="D3" s="3">
        <f t="shared" ref="D3:D11" si="0">B3-C3</f>
        <v>-26.723699999999994</v>
      </c>
    </row>
    <row r="4" spans="1:6" x14ac:dyDescent="0.2">
      <c r="A4" s="2" t="s">
        <v>6</v>
      </c>
      <c r="B4" s="3">
        <v>115.1593</v>
      </c>
      <c r="C4" s="3">
        <v>139.04669999999999</v>
      </c>
      <c r="D4" s="3">
        <f t="shared" si="0"/>
        <v>-23.887399999999985</v>
      </c>
    </row>
    <row r="5" spans="1:6" x14ac:dyDescent="0.2">
      <c r="A5" s="2" t="s">
        <v>7</v>
      </c>
      <c r="B5" s="3">
        <v>110.9556</v>
      </c>
      <c r="C5" s="3">
        <v>135.5752</v>
      </c>
      <c r="D5" s="3">
        <f t="shared" si="0"/>
        <v>-24.619599999999991</v>
      </c>
    </row>
    <row r="6" spans="1:6" x14ac:dyDescent="0.2">
      <c r="A6" s="2" t="s">
        <v>8</v>
      </c>
      <c r="B6" s="3">
        <v>96.093000000000004</v>
      </c>
      <c r="C6" s="3">
        <v>117.41970000000001</v>
      </c>
      <c r="D6" s="3">
        <f t="shared" si="0"/>
        <v>-21.326700000000002</v>
      </c>
    </row>
    <row r="7" spans="1:6" x14ac:dyDescent="0.2">
      <c r="A7" s="2" t="s">
        <v>9</v>
      </c>
      <c r="B7" s="3">
        <v>94.193600000000004</v>
      </c>
      <c r="C7" s="3">
        <v>116.7842</v>
      </c>
      <c r="D7" s="3">
        <f t="shared" si="0"/>
        <v>-22.590599999999995</v>
      </c>
    </row>
    <row r="8" spans="1:6" x14ac:dyDescent="0.2">
      <c r="A8" s="2" t="s">
        <v>10</v>
      </c>
      <c r="B8" s="3">
        <v>111.4714</v>
      </c>
      <c r="C8" s="3">
        <v>121.2119</v>
      </c>
      <c r="D8" s="3">
        <f t="shared" si="0"/>
        <v>-9.7404999999999973</v>
      </c>
    </row>
    <row r="9" spans="1:6" x14ac:dyDescent="0.2">
      <c r="A9" s="2" t="s">
        <v>11</v>
      </c>
      <c r="B9" s="3">
        <v>103.858</v>
      </c>
      <c r="C9" s="3">
        <v>127.2852</v>
      </c>
      <c r="D9" s="3">
        <f t="shared" si="0"/>
        <v>-23.427199999999999</v>
      </c>
    </row>
    <row r="10" spans="1:6" x14ac:dyDescent="0.2">
      <c r="A10" s="2" t="s">
        <v>12</v>
      </c>
      <c r="B10" s="3">
        <v>97.3416</v>
      </c>
      <c r="C10" s="3">
        <v>124.0752</v>
      </c>
      <c r="D10" s="3">
        <f t="shared" si="0"/>
        <v>-26.733599999999996</v>
      </c>
    </row>
    <row r="11" spans="1:6" x14ac:dyDescent="0.2">
      <c r="A11" s="2" t="s">
        <v>13</v>
      </c>
      <c r="B11" s="3">
        <v>105.0265</v>
      </c>
      <c r="C11" s="3">
        <v>116.97490000000001</v>
      </c>
      <c r="D11" s="3">
        <f t="shared" si="0"/>
        <v>-11.948400000000007</v>
      </c>
    </row>
    <row r="13" spans="1:6" x14ac:dyDescent="0.2">
      <c r="B13" s="5"/>
      <c r="C13" s="4" t="s">
        <v>17</v>
      </c>
      <c r="D13" s="3">
        <f>COUNT(D2:D11)</f>
        <v>10</v>
      </c>
      <c r="E13" s="4" t="s">
        <v>20</v>
      </c>
      <c r="F13" s="7">
        <f>D14/D16</f>
        <v>-10.338085816507832</v>
      </c>
    </row>
    <row r="14" spans="1:6" x14ac:dyDescent="0.2">
      <c r="B14" s="5"/>
      <c r="C14" s="4" t="s">
        <v>14</v>
      </c>
      <c r="D14" s="5">
        <f>AVERAGE(D2:D11)</f>
        <v>-22.363559999999996</v>
      </c>
      <c r="E14" s="4" t="s">
        <v>19</v>
      </c>
      <c r="F14" s="7">
        <f>_xlfn.T.INV((D18+1)/2,D17)</f>
        <v>2.2621571627982049</v>
      </c>
    </row>
    <row r="15" spans="1:6" x14ac:dyDescent="0.2">
      <c r="B15" s="5"/>
      <c r="C15" s="4" t="s">
        <v>15</v>
      </c>
      <c r="D15" s="5">
        <f>_xlfn.STDEV.S(D2:D11)</f>
        <v>6.840704115350829</v>
      </c>
    </row>
    <row r="16" spans="1:6" x14ac:dyDescent="0.2">
      <c r="C16" s="4" t="s">
        <v>16</v>
      </c>
      <c r="D16" s="5">
        <f>D15/SQRT(COUNT(D2:D11))</f>
        <v>2.1632205803795821</v>
      </c>
    </row>
    <row r="17" spans="3:4" x14ac:dyDescent="0.2">
      <c r="C17" s="4" t="s">
        <v>18</v>
      </c>
      <c r="D17" s="3">
        <f>D13-1</f>
        <v>9</v>
      </c>
    </row>
    <row r="18" spans="3:4" x14ac:dyDescent="0.2">
      <c r="C18" s="4" t="s">
        <v>21</v>
      </c>
      <c r="D18" s="2">
        <v>0.95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E546-52C0-8447-8559-CD5FCE0381B6}">
  <dimension ref="A1:K19"/>
  <sheetViews>
    <sheetView tabSelected="1" workbookViewId="0">
      <selection activeCell="B9" sqref="B9"/>
    </sheetView>
  </sheetViews>
  <sheetFormatPr baseColWidth="10" defaultRowHeight="16" x14ac:dyDescent="0.2"/>
  <sheetData>
    <row r="1" spans="1:6" x14ac:dyDescent="0.2">
      <c r="A1" s="8" t="s">
        <v>22</v>
      </c>
      <c r="B1" s="33" t="s">
        <v>37</v>
      </c>
      <c r="C1" s="9" t="s">
        <v>38</v>
      </c>
    </row>
    <row r="2" spans="1:6" x14ac:dyDescent="0.2">
      <c r="A2" s="35">
        <v>1</v>
      </c>
      <c r="B2" s="2">
        <v>109</v>
      </c>
      <c r="C2" s="11">
        <v>95</v>
      </c>
    </row>
    <row r="3" spans="1:6" x14ac:dyDescent="0.2">
      <c r="A3" s="35">
        <v>2</v>
      </c>
      <c r="B3" s="2">
        <v>104</v>
      </c>
      <c r="C3" s="11">
        <v>99</v>
      </c>
    </row>
    <row r="4" spans="1:6" x14ac:dyDescent="0.2">
      <c r="A4" s="35">
        <v>3</v>
      </c>
      <c r="B4" s="2">
        <v>98</v>
      </c>
      <c r="C4" s="11">
        <v>86</v>
      </c>
    </row>
    <row r="5" spans="1:6" x14ac:dyDescent="0.2">
      <c r="A5" s="35">
        <v>4</v>
      </c>
      <c r="B5" s="2">
        <v>123</v>
      </c>
      <c r="C5" s="11">
        <v>91</v>
      </c>
    </row>
    <row r="6" spans="1:6" ht="17" thickBot="1" x14ac:dyDescent="0.25">
      <c r="A6" s="36">
        <v>5</v>
      </c>
      <c r="B6" s="34">
        <v>109</v>
      </c>
      <c r="C6" s="13">
        <v>98</v>
      </c>
    </row>
    <row r="7" spans="1:6" x14ac:dyDescent="0.2">
      <c r="A7" s="4" t="s">
        <v>17</v>
      </c>
      <c r="B7" s="6">
        <f>COUNT(B2:B6)</f>
        <v>5</v>
      </c>
      <c r="C7" s="6"/>
    </row>
    <row r="8" spans="1:6" x14ac:dyDescent="0.2">
      <c r="A8" s="4" t="s">
        <v>14</v>
      </c>
      <c r="B8" s="6">
        <f>AVERAGE(B2:B6)</f>
        <v>108.6</v>
      </c>
      <c r="C8" s="6">
        <f>AVERAGE(C2:C6)</f>
        <v>93.8</v>
      </c>
      <c r="E8" s="4" t="s">
        <v>20</v>
      </c>
      <c r="F8" s="6">
        <f>(B8-C8)/SQRT(B10^2+C10^2)</f>
        <v>3.0995189213585461</v>
      </c>
    </row>
    <row r="9" spans="1:6" x14ac:dyDescent="0.2">
      <c r="A9" s="4" t="s">
        <v>15</v>
      </c>
      <c r="B9" s="6">
        <f>_xlfn.STDEV.S(B2:B6)</f>
        <v>9.2357999112150537</v>
      </c>
      <c r="C9" s="6">
        <f>_xlfn.STDEV.S(C2:C6)</f>
        <v>5.3572380943915494</v>
      </c>
      <c r="E9" s="4" t="s">
        <v>19</v>
      </c>
      <c r="F9" s="6">
        <f>_xlfn.T.INV((B11+1)/2,B12)</f>
        <v>2.3060041352041662</v>
      </c>
    </row>
    <row r="10" spans="1:6" x14ac:dyDescent="0.2">
      <c r="A10" s="4" t="s">
        <v>16</v>
      </c>
      <c r="B10" s="6">
        <f>B9/SQRT(B7)</f>
        <v>4.1303752856126765</v>
      </c>
      <c r="C10" s="6">
        <f>C9/SQRT(B7)</f>
        <v>2.3958297101421877</v>
      </c>
    </row>
    <row r="11" spans="1:6" x14ac:dyDescent="0.2">
      <c r="A11" s="4" t="s">
        <v>21</v>
      </c>
      <c r="B11" s="2">
        <v>0.95</v>
      </c>
    </row>
    <row r="12" spans="1:6" x14ac:dyDescent="0.2">
      <c r="A12" s="4" t="s">
        <v>18</v>
      </c>
      <c r="B12" s="2">
        <f>2*B7-2</f>
        <v>8</v>
      </c>
    </row>
    <row r="18" spans="5:11" x14ac:dyDescent="0.2">
      <c r="E18" s="37">
        <f>B8-C8</f>
        <v>14.799999999999997</v>
      </c>
    </row>
    <row r="19" spans="5:11" x14ac:dyDescent="0.2">
      <c r="K19">
        <f>_xlfn.T.INV(0.975,50)</f>
        <v>2.0085591121007611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deskriptiv</vt:lpstr>
      <vt:lpstr>korreláció</vt:lpstr>
      <vt:lpstr>t-teszt_1</vt:lpstr>
      <vt:lpstr>t_teszt_2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Tamás Horváth</cp:lastModifiedBy>
  <dcterms:created xsi:type="dcterms:W3CDTF">2023-03-08T22:37:25Z</dcterms:created>
  <dcterms:modified xsi:type="dcterms:W3CDTF">2023-03-09T07:00:28Z</dcterms:modified>
</cp:coreProperties>
</file>